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Нурфия\Documents\Н. М\закупки\об.торги\коллектор  Димитрова\"/>
    </mc:Choice>
  </mc:AlternateContent>
  <bookViews>
    <workbookView xWindow="0" yWindow="0" windowWidth="19200" windowHeight="10995"/>
  </bookViews>
  <sheets>
    <sheet name="ЛСР-02-01-01_Устройство канализ" sheetId="1" r:id="rId1"/>
    <sheet name="ЛСР-02-01-02 Восстановление дор" sheetId="2" r:id="rId2"/>
  </sheets>
  <definedNames>
    <definedName name="_xlnm.Print_Titles" localSheetId="0">'ЛСР-02-01-01_Устройство канализ'!$5:$5</definedName>
    <definedName name="_xlnm.Print_Titles" localSheetId="1">'ЛСР-02-01-02 Восстановление дор'!$5:$5</definedName>
    <definedName name="_xlnm.Print_Area" localSheetId="0">'ЛСР-02-01-01_Устройство канализ'!$A$1:$H$55</definedName>
    <definedName name="_xlnm.Print_Area" localSheetId="1">'ЛСР-02-01-02 Восстановление дор'!$A$1:$H$39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E16" i="2"/>
  <c r="E14" i="2"/>
  <c r="E10" i="2"/>
  <c r="E7" i="2"/>
  <c r="A18" i="1"/>
  <c r="A19" i="1"/>
  <c r="A20" i="1"/>
  <c r="A21" i="1"/>
  <c r="A22" i="1"/>
  <c r="A23" i="1"/>
  <c r="A24" i="1"/>
  <c r="A25" i="1"/>
  <c r="A26" i="1"/>
  <c r="E22" i="1"/>
  <c r="E24" i="1"/>
  <c r="E9" i="1"/>
  <c r="E7" i="1"/>
  <c r="A37" i="2"/>
  <c r="A36" i="2"/>
  <c r="A35" i="2"/>
  <c r="A33" i="2"/>
  <c r="A32" i="2"/>
  <c r="A31" i="2"/>
  <c r="A30" i="2"/>
  <c r="A28" i="2"/>
  <c r="A27" i="2"/>
  <c r="A26" i="2"/>
  <c r="A25" i="2"/>
  <c r="A24" i="2"/>
  <c r="A23" i="2"/>
  <c r="A22" i="2"/>
  <c r="A20" i="2"/>
  <c r="A19" i="2"/>
  <c r="A18" i="2"/>
  <c r="A17" i="2"/>
  <c r="A16" i="2"/>
  <c r="A15" i="2"/>
  <c r="A14" i="2"/>
  <c r="A12" i="2"/>
  <c r="A11" i="2"/>
  <c r="A10" i="2"/>
  <c r="A9" i="2"/>
  <c r="A8" i="2"/>
  <c r="A7" i="2"/>
  <c r="A53" i="1"/>
  <c r="A52" i="1"/>
  <c r="A51" i="1"/>
  <c r="A40" i="1"/>
  <c r="A39" i="1"/>
  <c r="A38" i="1"/>
  <c r="A37" i="1"/>
  <c r="A36" i="1"/>
  <c r="A35" i="1"/>
  <c r="A34" i="1"/>
  <c r="A33" i="1"/>
  <c r="A32" i="1"/>
  <c r="A31" i="1"/>
  <c r="A30" i="1"/>
  <c r="A28" i="1"/>
  <c r="A27" i="1"/>
  <c r="A17" i="1"/>
  <c r="A16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<sst xmlns="http://schemas.openxmlformats.org/spreadsheetml/2006/main" count="313" uniqueCount="128">
  <si>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</si>
  <si>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</si>
  <si>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</si>
  <si>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</si>
  <si>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</si>
  <si>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</si>
  <si>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</si>
  <si>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Земляные работы для устройства приямков под колодцы (7 шт по 3000х3000 мм)</t>
  </si>
  <si>
    <t>Разработка грунта с погрузкой на автомобили-самосвалы экскаваторами с ковшом вместимостью: 0,5 (0,5-0,63) м3, группа грунтов 2</t>
  </si>
  <si>
    <t xml:space="preserve">1 </t>
  </si>
  <si>
    <t>Перевозка грузов автомобилями-самосвалами грузоподъемностью 10 т работающих вне карьера на расстояние: I класс груза до 19 км</t>
  </si>
  <si>
    <t>1 т груза</t>
  </si>
  <si>
    <t xml:space="preserve">(0,30339)*1000*2,7 </t>
  </si>
  <si>
    <t>Уплотнение грунта пневматическими трамбовками, группа грунтов: 1-2</t>
  </si>
  <si>
    <t>Водоотлив: из котлованов</t>
  </si>
  <si>
    <t>Засыпка вручную траншей, пазух котлованов и ям, группа грунтов: 1</t>
  </si>
  <si>
    <t>Смесь песчаная для строительных работ (песок природный-50%, песок обогащенный-50%)</t>
  </si>
  <si>
    <t>м3</t>
  </si>
  <si>
    <t xml:space="preserve">2,85025*100 </t>
  </si>
  <si>
    <t>Работа на отвале, группа грунтов: 2-3</t>
  </si>
  <si>
    <t>Раздел 2. Канализация. Наружные сети. К1. Монтажные работы</t>
  </si>
  <si>
    <t>Устройство свай "Пульсар" д.219 - 3 шт/ колодец</t>
  </si>
  <si>
    <t>Погружение вибропогружателем железобетонных свай: полых с закрытым нижним концом диаметром до 0,8 м, длиной до 12 м</t>
  </si>
  <si>
    <t xml:space="preserve">0,08*3*7 </t>
  </si>
  <si>
    <t>Сталь арматурная, горячекатаная, периодического профиля, класс А-III, диаметр 10 мм</t>
  </si>
  <si>
    <t>т</t>
  </si>
  <si>
    <t xml:space="preserve">4*1,36/1000*3*7 </t>
  </si>
  <si>
    <t>Сталь арматурная, горячекатаная, периодического профиля, класс А-III, диаметр 6 мм</t>
  </si>
  <si>
    <t xml:space="preserve">11*0,09/1000*3*7 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</si>
  <si>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</si>
  <si>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м</t>
  </si>
  <si>
    <t xml:space="preserve">2,3*7*3 </t>
  </si>
  <si>
    <t>Заполнение бетоном полых свай и свай-оболочек диаметром: свыше 80 см</t>
  </si>
  <si>
    <t xml:space="preserve">0,08*7*3 </t>
  </si>
  <si>
    <t>Смеси бетонные тяжелого бетона (БСТ), крупность заполнителя 20 мм, класс В15 (М200)</t>
  </si>
  <si>
    <t xml:space="preserve"> </t>
  </si>
  <si>
    <t>Устройство бетонной подготовки</t>
  </si>
  <si>
    <t>Смеси бетонные тяжелого бетона (БСТ), крупность заполнителя 10 мм, класс В7,5 (М100)</t>
  </si>
  <si>
    <t>Устройство фундаментных плит железобетонных: плоских</t>
  </si>
  <si>
    <t>ГНБ гильза из стальных электросварных труб 920х8 мм  (один переход под проездом ККсущ-КК-7, общая протяженность 43,7 м)</t>
  </si>
  <si>
    <t>переход</t>
  </si>
  <si>
    <t>ГНБ труба  ПЭ 100 SDR17 630x37.4 мм  (два перехода под тротуаром (КК-7 - КК-6, КК-6 - КК-5 и один под проездом КК-2 - КК-1м, протяженность 242,4 п.м)</t>
  </si>
  <si>
    <t>Протаскивание в футляр стальных труб диаметром: 100 мм</t>
  </si>
  <si>
    <t>ГНБ футляры  ПЭ 100 SDR26 100x4,2 мм  ( переход под тротуаром  (КК-5), 3 футляра по 8 м  в одной траншее )</t>
  </si>
  <si>
    <t>Устройство круглых сборных железобетонных канализационных колодцев диаметром: 1,5 м в мокрых грунтах</t>
  </si>
  <si>
    <t>Плита днища ПН15, бетон B15 (М200), объем 0,38 м3, расход арматуры 33,13 кг</t>
  </si>
  <si>
    <t>шт</t>
  </si>
  <si>
    <t>Кольцо стеновое смотровых колодцев КС15.6, бетон B15 (М200), объем 0,265 м3, расход арматуры 4,94 кг</t>
  </si>
  <si>
    <t>Кольцо стеновое смотровых колодцев КС15.9, бетон B15 (М200), объем 0,40 м3, расход арматуры 7,02 кг</t>
  </si>
  <si>
    <t>Плиты перекрытия 1ПП15-2, бетон B15, объем 0,27 м3, расход арматуры 32,21 кг</t>
  </si>
  <si>
    <t>Плиты перекрытия 2ПП15-2, бетон B15, объем 0,27 м3, расход арматуры 32,71 кг</t>
  </si>
  <si>
    <t>Кольцо опорное КО-6 /бетон B15 (М200), объем 0,02 м3, расход арматуры 1,10 кг</t>
  </si>
  <si>
    <t>Плиты дорожные ПД6, бетон B20, объем 0,85 м3, расход арматуры 99,30 кг</t>
  </si>
  <si>
    <t>Люк чугунный легкий Л(A30)-К-1-60</t>
  </si>
  <si>
    <t>Люк чугунный тяжелый</t>
  </si>
  <si>
    <t>Лотки железобетонные рамные водоотводных устройств</t>
  </si>
  <si>
    <t xml:space="preserve">1,43*7 </t>
  </si>
  <si>
    <t>Раздел 3. Установка шпунтового ряда Ларсен Л5</t>
  </si>
  <si>
    <t>Погружение вибропогружателем стальных свай шпунтового ряда массой 1 м: свыше 70 кг на глубину до 10 м</t>
  </si>
  <si>
    <t xml:space="preserve">113,8/1000*245 </t>
  </si>
  <si>
    <t>Профили фасонные горячекатаные для шпунтовых свай Л4 и Л5, масса от 50 до 100 кг, сталь марка 16ХГ (оборачиваемость 8 раз)</t>
  </si>
  <si>
    <t xml:space="preserve">0,22*27,881 </t>
  </si>
  <si>
    <t>Извлечение стальных свай шпунтового ряда массой 1 м: свыше 70 кг, длиной до 10 м из грунтов группы 2</t>
  </si>
  <si>
    <t>Составил:</t>
  </si>
  <si>
    <t xml:space="preserve">                                                                                              (А.Н. Бирюков)</t>
  </si>
  <si>
    <t>[должность, подпись (инициалы, фамилия)]</t>
  </si>
  <si>
    <t>Проверил:</t>
  </si>
  <si>
    <t>Раздел 1. Демонтаж асфальтобетонного покрытия</t>
  </si>
  <si>
    <t>Разборка покрытий и оснований: асфальтобетонных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</si>
  <si>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</si>
  <si>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Разборка покрытий и оснований: щебеночных</t>
  </si>
  <si>
    <t xml:space="preserve">0,054*100*1,4 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</si>
  <si>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</si>
  <si>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Раздел 2. Восстановление и ремонт дорожного покрытия</t>
  </si>
  <si>
    <t xml:space="preserve">110*0,081 </t>
  </si>
  <si>
    <t>Смеси пескоцементные с содержанием цемента до 67 %</t>
  </si>
  <si>
    <t>Розлив вяжущих материалов</t>
  </si>
  <si>
    <t xml:space="preserve">0,8/1000*9*3 </t>
  </si>
  <si>
    <t>Эмульсия битумно-катионная ЭБК-1</t>
  </si>
  <si>
    <t>Конструкция дорожной одежды тип 1 (проезд) КК сущ.</t>
  </si>
  <si>
    <t>100 т</t>
  </si>
  <si>
    <t xml:space="preserve">(2,33*9*0,08) / 100 </t>
  </si>
  <si>
    <t>Битум нефтяной дорожный БНД 70/100</t>
  </si>
  <si>
    <t xml:space="preserve">0,4/1000*9 </t>
  </si>
  <si>
    <t>Устройство покрытия из горячих асфальтобетонных смесей асфальтоукладчиками: четвертого типоразмера, ширина укладки более 6 м, толщина слоя 4 см</t>
  </si>
  <si>
    <t>Смесь щебеночно-мастичная теплая с применением ПАВ (Щебень М1200 и БНД 70/100) (прим)</t>
  </si>
  <si>
    <t xml:space="preserve">25,7*6/1000*9 </t>
  </si>
  <si>
    <t>Конструкция дорожной одежды тип 2 (тротуар), КК-6, КК-5</t>
  </si>
  <si>
    <t xml:space="preserve">2,33*9*2*0,07 </t>
  </si>
  <si>
    <t xml:space="preserve">2,33*9*2*0,04 </t>
  </si>
  <si>
    <t>Раздел 3. Газон</t>
  </si>
  <si>
    <t>Подготовка почвы для устройства партерного и обыкновенного газона с внесением растительной земли слоем 15 см: вручную</t>
  </si>
  <si>
    <t>Посев газонов партерных, мавританских и обыкновенных вручную</t>
  </si>
  <si>
    <t>Семена газонных трав (смесь)</t>
  </si>
  <si>
    <t>кг</t>
  </si>
  <si>
    <t>((3*3*4,31+3*3*4,5+3*3*4,65+3*3*4,84+3*3*5,58+3*3*5,83+3*3*5,92)-17.28)</t>
  </si>
  <si>
    <t xml:space="preserve">(3*3*0,5*7) </t>
  </si>
  <si>
    <t>(3*3*2*7)</t>
  </si>
  <si>
    <t>(0,30339*1000-18,365)</t>
  </si>
  <si>
    <t>(0,2*7)</t>
  </si>
  <si>
    <t xml:space="preserve">(0,57*7) </t>
  </si>
  <si>
    <t>19-20</t>
  </si>
  <si>
    <t>23-24</t>
  </si>
  <si>
    <t xml:space="preserve">(3*8) </t>
  </si>
  <si>
    <t>3 футляра  ПЭ 100 SDR26 100x4,2 мм  по 8 м длиной</t>
  </si>
  <si>
    <t xml:space="preserve">Стремянка С-09 (вес 49,36 кг/шт) </t>
  </si>
  <si>
    <t xml:space="preserve">Стремянка С-10 (вес 53 кг/шт) </t>
  </si>
  <si>
    <t xml:space="preserve">Стремянка С-11 (вес 42,1 кг/шт) </t>
  </si>
  <si>
    <t xml:space="preserve">Стремянка С-13 (вес 48,6 кг/шт) </t>
  </si>
  <si>
    <t xml:space="preserve">Стремянка С-14 (вес 51,9 кг/шт) </t>
  </si>
  <si>
    <t>Ведомость объёмов работ к смете ЛСР-02-01-01</t>
  </si>
  <si>
    <t>по объекту: "Реконструкция канализационного коллектора по улице Димитрова
(от улицы Фестивальной до улицы Западной)"</t>
  </si>
  <si>
    <t>Ведомость объёмов работ к смете ЛСР-02-01-02</t>
  </si>
  <si>
    <t xml:space="preserve">(9*0,14+9*0,11*2) </t>
  </si>
  <si>
    <t>(9*3*0,2)</t>
  </si>
  <si>
    <t>(9*0,3*3)</t>
  </si>
  <si>
    <t xml:space="preserve">(9*3) </t>
  </si>
  <si>
    <t>м2</t>
  </si>
  <si>
    <t>Щебень М 1200, фракция 40-80(70) мм, группа 2</t>
  </si>
  <si>
    <t>Устройство подстилающих и выравнивающих слоев оснований: из песка 30 см</t>
  </si>
  <si>
    <t>Устройство щебеночных оснований, обработанных в верхней части пескоцементной смесью, толщина слоя 20 см с уплотнением: виброкатками</t>
  </si>
  <si>
    <t>Устройство выравнивающего слоя из асфальтобетонной смеси: с применением укладчиков асфальтобетона 8 см</t>
  </si>
  <si>
    <t xml:space="preserve">Асфальтобетонная смесь А16НТ </t>
  </si>
  <si>
    <t>Устройство покрытия из горячих асфальтобетонных смесей асфальтоукладчиками: четвертого типоразмера, ширина укладки более 6 м, толщина слоя 6 см</t>
  </si>
  <si>
    <t>Устройство верхнего слоя основания или нижнего слоя покрытия из асфальтогранулобетонной смеси типа Э с применением асфальтоукладчика с шириной укладки от 2 до 5 метров: на толщину 7 см</t>
  </si>
  <si>
    <t>Асфальтобетонный гранулят</t>
  </si>
  <si>
    <t xml:space="preserve">Асфальтобетон тип Д марка II </t>
  </si>
  <si>
    <t>Трубы полиэтиленовые напорные с соэкструдированными слоями многослойные ПЭ100, стандартное размерное отношение SDR17, номинальный наружный диаметр 630 мм, толщина стенки 37,4 мм (Материал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</si>
</sst>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"/>
    <numFmt numFmtId="165" formatCode="0.000"/>
    <numFmt numFmtId="166" formatCode="0.000000"/>
    <numFmt numFmtId="167" formatCode="0.0"/>
    <numFmt numFmtId="168" formatCode="0.0000"/>
    <numFmt numFmtId="169" formatCode="0.0000000"/>
  </numFmts>
  <fonts count="6" x14ac:knownFonts="1">
    <font>
      <sz val="11"/>
      <name val="Calibri"/>
      <charset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168" fontId="2" fillId="0" borderId="1" xfId="0" applyNumberFormat="1" applyFont="1" applyBorder="1" applyAlignment="1">
      <alignment horizontal="right" vertical="top" wrapText="1"/>
    </xf>
    <xf numFmtId="1" fontId="2" fillId="0" borderId="1" xfId="0" applyNumberFormat="1" applyFont="1" applyBorder="1" applyAlignment="1">
      <alignment horizontal="right" vertical="top" wrapText="1"/>
    </xf>
    <xf numFmtId="0" fontId="2" fillId="0" borderId="4" xfId="0" applyFont="1" applyBorder="1"/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49" fontId="2" fillId="0" borderId="0" xfId="0" applyNumberFormat="1" applyFont="1"/>
    <xf numFmtId="0" fontId="2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center"/>
    </xf>
    <xf numFmtId="166" fontId="2" fillId="0" borderId="1" xfId="0" applyNumberFormat="1" applyFont="1" applyBorder="1" applyAlignment="1">
      <alignment horizontal="right" vertical="top" wrapText="1"/>
    </xf>
    <xf numFmtId="169" fontId="2" fillId="0" borderId="1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7"/>
  <sheetViews>
    <sheetView tabSelected="1" view="pageBreakPreview" topLeftCell="A5" zoomScaleNormal="100" zoomScaleSheetLayoutView="100" workbookViewId="0">
      <selection activeCell="E27" sqref="E27"/>
    </sheetView>
  </sheetViews>
  <sheetFormatPr defaultColWidth="9.140625" defaultRowHeight="10.5" customHeight="1" x14ac:dyDescent="0.25"/>
  <cols>
    <col min="1" max="1" width="5.5703125" style="25" customWidth="1"/>
    <col min="2" max="2" width="5.5703125" style="1" customWidth="1"/>
    <col min="3" max="3" width="58" style="1" customWidth="1"/>
    <col min="4" max="4" width="9.140625" style="1" customWidth="1"/>
    <col min="5" max="5" width="14.5703125" style="1" customWidth="1"/>
    <col min="6" max="6" width="11.42578125" style="1" hidden="1" customWidth="1"/>
    <col min="7" max="7" width="10.7109375" style="1" hidden="1" customWidth="1"/>
    <col min="8" max="8" width="29.7109375" style="28" customWidth="1"/>
    <col min="9" max="9" width="9.140625" style="1"/>
    <col min="10" max="10" width="4.7109375" style="1" hidden="1" customWidth="1"/>
    <col min="11" max="11" width="9.140625" style="1"/>
    <col min="12" max="13" width="95.5703125" style="26" hidden="1" customWidth="1"/>
    <col min="14" max="16384" width="9.140625" style="1"/>
  </cols>
  <sheetData>
    <row r="2" spans="1:13" ht="15.75" x14ac:dyDescent="0.25">
      <c r="A2" s="37" t="s">
        <v>110</v>
      </c>
      <c r="B2" s="37"/>
      <c r="C2" s="37"/>
      <c r="D2" s="37"/>
      <c r="E2" s="37"/>
      <c r="F2" s="37"/>
      <c r="G2" s="37"/>
      <c r="H2" s="37"/>
      <c r="L2" s="1"/>
      <c r="M2" s="1"/>
    </row>
    <row r="3" spans="1:13" ht="31.5" customHeight="1" x14ac:dyDescent="0.25">
      <c r="A3" s="41" t="s">
        <v>111</v>
      </c>
      <c r="B3" s="37"/>
      <c r="C3" s="37"/>
      <c r="D3" s="37"/>
      <c r="E3" s="37"/>
      <c r="F3" s="37"/>
      <c r="G3" s="37"/>
      <c r="H3" s="37"/>
      <c r="L3" s="1"/>
      <c r="M3" s="1"/>
    </row>
    <row r="4" spans="1:13" ht="53.25" customHeight="1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8" t="s">
        <v>6</v>
      </c>
      <c r="H4" s="38"/>
      <c r="L4" s="1"/>
      <c r="M4" s="1"/>
    </row>
    <row r="5" spans="1:13" ht="15.7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39">
        <v>7</v>
      </c>
      <c r="H5" s="40"/>
      <c r="L5" s="1"/>
      <c r="M5" s="1"/>
    </row>
    <row r="6" spans="1:13" ht="31.5" x14ac:dyDescent="0.25">
      <c r="A6" s="34" t="s">
        <v>7</v>
      </c>
      <c r="B6" s="34"/>
      <c r="C6" s="34"/>
      <c r="D6" s="34"/>
      <c r="E6" s="34"/>
      <c r="F6" s="34"/>
      <c r="G6" s="34"/>
      <c r="H6" s="34"/>
      <c r="L6" s="6" t="s">
        <v>7</v>
      </c>
      <c r="M6" s="1"/>
    </row>
    <row r="7" spans="1:13" ht="47.25" x14ac:dyDescent="0.25">
      <c r="A7" s="7">
        <f>IF(J7&lt;&gt;"",COUNTA(J$1:J7),"")</f>
        <v>1</v>
      </c>
      <c r="B7" s="8">
        <v>1</v>
      </c>
      <c r="C7" s="9" t="s">
        <v>8</v>
      </c>
      <c r="D7" s="10" t="s">
        <v>17</v>
      </c>
      <c r="E7" s="11">
        <f>0.30339*1000</f>
        <v>303.39</v>
      </c>
      <c r="F7" s="9"/>
      <c r="G7" s="12"/>
      <c r="H7" s="10" t="s">
        <v>95</v>
      </c>
      <c r="J7" s="1" t="s">
        <v>9</v>
      </c>
      <c r="L7" s="6"/>
      <c r="M7" s="1"/>
    </row>
    <row r="8" spans="1:13" ht="47.25" x14ac:dyDescent="0.25">
      <c r="A8" s="7">
        <f>IF(J8&lt;&gt;"",COUNTA(J$1:J8),"")</f>
        <v>2</v>
      </c>
      <c r="B8" s="8">
        <v>2</v>
      </c>
      <c r="C8" s="9" t="s">
        <v>10</v>
      </c>
      <c r="D8" s="10" t="s">
        <v>11</v>
      </c>
      <c r="E8" s="13">
        <v>819.15300000000002</v>
      </c>
      <c r="F8" s="9"/>
      <c r="G8" s="12"/>
      <c r="H8" s="10" t="s">
        <v>12</v>
      </c>
      <c r="J8" s="1" t="s">
        <v>9</v>
      </c>
      <c r="L8" s="6"/>
      <c r="M8" s="1"/>
    </row>
    <row r="9" spans="1:13" ht="31.5" x14ac:dyDescent="0.25">
      <c r="A9" s="7">
        <f>IF(J9&lt;&gt;"",COUNTA(J$1:J9),"")</f>
        <v>3</v>
      </c>
      <c r="B9" s="8">
        <v>3</v>
      </c>
      <c r="C9" s="9" t="s">
        <v>13</v>
      </c>
      <c r="D9" s="10" t="s">
        <v>17</v>
      </c>
      <c r="E9" s="11">
        <f>0.315*100</f>
        <v>31.5</v>
      </c>
      <c r="F9" s="9"/>
      <c r="G9" s="12"/>
      <c r="H9" s="10" t="s">
        <v>96</v>
      </c>
      <c r="J9" s="1" t="s">
        <v>9</v>
      </c>
      <c r="L9" s="6"/>
      <c r="M9" s="1"/>
    </row>
    <row r="10" spans="1:13" ht="15.75" x14ac:dyDescent="0.25">
      <c r="A10" s="7">
        <f>IF(J10&lt;&gt;"",COUNTA(J$1:J10),"")</f>
        <v>4</v>
      </c>
      <c r="B10" s="8">
        <v>4</v>
      </c>
      <c r="C10" s="9" t="s">
        <v>14</v>
      </c>
      <c r="D10" s="10" t="s">
        <v>17</v>
      </c>
      <c r="E10" s="11">
        <v>126</v>
      </c>
      <c r="F10" s="9"/>
      <c r="G10" s="12"/>
      <c r="H10" s="10" t="s">
        <v>97</v>
      </c>
      <c r="J10" s="1" t="s">
        <v>9</v>
      </c>
      <c r="L10" s="6"/>
      <c r="M10" s="1"/>
    </row>
    <row r="11" spans="1:13" ht="31.5" x14ac:dyDescent="0.25">
      <c r="A11" s="7">
        <f>IF(J11&lt;&gt;"",COUNTA(J$1:J11),"")</f>
        <v>5</v>
      </c>
      <c r="B11" s="8">
        <v>5</v>
      </c>
      <c r="C11" s="9" t="s">
        <v>15</v>
      </c>
      <c r="D11" s="10" t="s">
        <v>17</v>
      </c>
      <c r="E11" s="13">
        <v>285.02499999999998</v>
      </c>
      <c r="F11" s="9"/>
      <c r="G11" s="12"/>
      <c r="H11" s="10" t="s">
        <v>98</v>
      </c>
      <c r="J11" s="1" t="s">
        <v>9</v>
      </c>
      <c r="L11" s="6"/>
      <c r="M11" s="1"/>
    </row>
    <row r="12" spans="1:13" ht="31.5" x14ac:dyDescent="0.25">
      <c r="A12" s="7">
        <f>IF(J12&lt;&gt;"",COUNTA(J$1:J12),"")</f>
        <v>6</v>
      </c>
      <c r="B12" s="8">
        <v>6</v>
      </c>
      <c r="C12" s="9" t="s">
        <v>16</v>
      </c>
      <c r="D12" s="10" t="s">
        <v>17</v>
      </c>
      <c r="E12" s="13">
        <v>285.02499999999998</v>
      </c>
      <c r="F12" s="9"/>
      <c r="G12" s="12"/>
      <c r="H12" s="10" t="s">
        <v>18</v>
      </c>
      <c r="J12" s="1" t="s">
        <v>9</v>
      </c>
      <c r="L12" s="6"/>
      <c r="M12" s="1"/>
    </row>
    <row r="13" spans="1:13" ht="15.75" x14ac:dyDescent="0.25">
      <c r="A13" s="7">
        <f>IF(J13&lt;&gt;"",COUNTA(J$1:J13),"")</f>
        <v>7</v>
      </c>
      <c r="B13" s="8">
        <v>7</v>
      </c>
      <c r="C13" s="9" t="s">
        <v>19</v>
      </c>
      <c r="D13" s="10" t="s">
        <v>17</v>
      </c>
      <c r="E13" s="13">
        <v>285.02499999999998</v>
      </c>
      <c r="F13" s="9"/>
      <c r="G13" s="12"/>
      <c r="H13" s="10"/>
      <c r="J13" s="1" t="s">
        <v>9</v>
      </c>
      <c r="L13" s="6"/>
      <c r="M13" s="1"/>
    </row>
    <row r="14" spans="1:13" ht="15.75" x14ac:dyDescent="0.25">
      <c r="A14" s="34" t="s">
        <v>20</v>
      </c>
      <c r="B14" s="34"/>
      <c r="C14" s="34"/>
      <c r="D14" s="34"/>
      <c r="E14" s="34"/>
      <c r="F14" s="34"/>
      <c r="G14" s="34"/>
      <c r="H14" s="34"/>
      <c r="L14" s="6" t="s">
        <v>20</v>
      </c>
      <c r="M14" s="1"/>
    </row>
    <row r="15" spans="1:13" ht="15.75" x14ac:dyDescent="0.25">
      <c r="A15" s="34" t="s">
        <v>21</v>
      </c>
      <c r="B15" s="34"/>
      <c r="C15" s="34"/>
      <c r="D15" s="34"/>
      <c r="E15" s="34"/>
      <c r="F15" s="34"/>
      <c r="G15" s="34"/>
      <c r="H15" s="34"/>
      <c r="L15" s="6"/>
      <c r="M15" s="6" t="s">
        <v>21</v>
      </c>
    </row>
    <row r="16" spans="1:13" ht="47.25" x14ac:dyDescent="0.25">
      <c r="A16" s="7">
        <f>IF(J16&lt;&gt;"",COUNTA(J$1:J16),"")</f>
        <v>8</v>
      </c>
      <c r="B16" s="8">
        <v>8</v>
      </c>
      <c r="C16" s="9" t="s">
        <v>22</v>
      </c>
      <c r="D16" s="10" t="s">
        <v>17</v>
      </c>
      <c r="E16" s="11">
        <v>1.68</v>
      </c>
      <c r="F16" s="9"/>
      <c r="G16" s="12"/>
      <c r="H16" s="10" t="s">
        <v>23</v>
      </c>
      <c r="J16" s="1" t="s">
        <v>9</v>
      </c>
      <c r="L16" s="6"/>
      <c r="M16" s="6"/>
    </row>
    <row r="17" spans="1:13" ht="31.5" x14ac:dyDescent="0.25">
      <c r="A17" s="7">
        <f>IF(J17&lt;&gt;"",COUNTA(J$1:J17),"")</f>
        <v>9</v>
      </c>
      <c r="B17" s="8">
        <v>9</v>
      </c>
      <c r="C17" s="9" t="s">
        <v>24</v>
      </c>
      <c r="D17" s="10" t="s">
        <v>25</v>
      </c>
      <c r="E17" s="14">
        <v>0.11423999999999999</v>
      </c>
      <c r="F17" s="9"/>
      <c r="G17" s="12"/>
      <c r="H17" s="10" t="s">
        <v>26</v>
      </c>
      <c r="J17" s="1" t="s">
        <v>9</v>
      </c>
      <c r="L17" s="6"/>
      <c r="M17" s="6"/>
    </row>
    <row r="18" spans="1:13" ht="31.5" x14ac:dyDescent="0.25">
      <c r="A18" s="7">
        <f>IF(J18&lt;&gt;"",COUNTA(J$1:J18),"")</f>
        <v>10</v>
      </c>
      <c r="B18" s="8">
        <v>10</v>
      </c>
      <c r="C18" s="9" t="s">
        <v>27</v>
      </c>
      <c r="D18" s="10" t="s">
        <v>25</v>
      </c>
      <c r="E18" s="14">
        <v>2.0789999999999999E-2</v>
      </c>
      <c r="F18" s="9"/>
      <c r="G18" s="12"/>
      <c r="H18" s="10" t="s">
        <v>28</v>
      </c>
      <c r="J18" s="1" t="s">
        <v>9</v>
      </c>
      <c r="L18" s="6"/>
      <c r="M18" s="6"/>
    </row>
    <row r="19" spans="1:13" ht="63" x14ac:dyDescent="0.25">
      <c r="A19" s="7">
        <f>IF(J19&lt;&gt;"",COUNTA(J$1:J19),"")</f>
        <v>11</v>
      </c>
      <c r="B19" s="8">
        <v>11</v>
      </c>
      <c r="C19" s="9" t="s">
        <v>29</v>
      </c>
      <c r="D19" s="10" t="s">
        <v>30</v>
      </c>
      <c r="E19" s="15">
        <v>48.3</v>
      </c>
      <c r="F19" s="9"/>
      <c r="G19" s="12"/>
      <c r="H19" s="10" t="s">
        <v>31</v>
      </c>
      <c r="J19" s="1" t="s">
        <v>9</v>
      </c>
      <c r="L19" s="6"/>
      <c r="M19" s="6"/>
    </row>
    <row r="20" spans="1:13" ht="31.5" x14ac:dyDescent="0.25">
      <c r="A20" s="7">
        <f>IF(J20&lt;&gt;"",COUNTA(J$1:J20),"")</f>
        <v>12</v>
      </c>
      <c r="B20" s="8">
        <v>12</v>
      </c>
      <c r="C20" s="9" t="s">
        <v>32</v>
      </c>
      <c r="D20" s="10" t="s">
        <v>17</v>
      </c>
      <c r="E20" s="11">
        <v>1.68</v>
      </c>
      <c r="F20" s="9"/>
      <c r="G20" s="12"/>
      <c r="H20" s="10" t="s">
        <v>33</v>
      </c>
      <c r="J20" s="1" t="s">
        <v>9</v>
      </c>
      <c r="L20" s="6"/>
      <c r="M20" s="6"/>
    </row>
    <row r="21" spans="1:13" ht="31.5" x14ac:dyDescent="0.25">
      <c r="A21" s="7">
        <f>IF(J21&lt;&gt;"",COUNTA(J$1:J21),"")</f>
        <v>13</v>
      </c>
      <c r="B21" s="8">
        <v>13</v>
      </c>
      <c r="C21" s="9" t="s">
        <v>34</v>
      </c>
      <c r="D21" s="10" t="s">
        <v>17</v>
      </c>
      <c r="E21" s="16">
        <v>1.7136</v>
      </c>
      <c r="F21" s="9"/>
      <c r="G21" s="12"/>
      <c r="H21" s="10" t="s">
        <v>35</v>
      </c>
      <c r="J21" s="1" t="s">
        <v>9</v>
      </c>
      <c r="L21" s="6"/>
      <c r="M21" s="6"/>
    </row>
    <row r="22" spans="1:13" ht="15.75" x14ac:dyDescent="0.25">
      <c r="A22" s="7">
        <f>IF(J22&lt;&gt;"",COUNTA(J$1:J22),"")</f>
        <v>14</v>
      </c>
      <c r="B22" s="8">
        <v>14</v>
      </c>
      <c r="C22" s="9" t="s">
        <v>36</v>
      </c>
      <c r="D22" s="10" t="s">
        <v>17</v>
      </c>
      <c r="E22" s="11">
        <f>0.014*100</f>
        <v>1.4000000000000001</v>
      </c>
      <c r="F22" s="9"/>
      <c r="G22" s="12"/>
      <c r="H22" s="10" t="s">
        <v>99</v>
      </c>
      <c r="J22" s="1" t="s">
        <v>9</v>
      </c>
      <c r="L22" s="6"/>
      <c r="M22" s="6"/>
    </row>
    <row r="23" spans="1:13" ht="31.5" x14ac:dyDescent="0.25">
      <c r="A23" s="7">
        <f>IF(J23&lt;&gt;"",COUNTA(J$1:J23),"")</f>
        <v>15</v>
      </c>
      <c r="B23" s="8">
        <v>15</v>
      </c>
      <c r="C23" s="9" t="s">
        <v>37</v>
      </c>
      <c r="D23" s="10" t="s">
        <v>17</v>
      </c>
      <c r="E23" s="13">
        <v>1.4279999999999999</v>
      </c>
      <c r="F23" s="9"/>
      <c r="G23" s="12"/>
      <c r="H23" s="10" t="s">
        <v>35</v>
      </c>
      <c r="J23" s="1" t="s">
        <v>9</v>
      </c>
      <c r="L23" s="6"/>
      <c r="M23" s="6"/>
    </row>
    <row r="24" spans="1:13" ht="31.5" x14ac:dyDescent="0.25">
      <c r="A24" s="7">
        <f>IF(J24&lt;&gt;"",COUNTA(J$1:J24),"")</f>
        <v>16</v>
      </c>
      <c r="B24" s="8">
        <v>16</v>
      </c>
      <c r="C24" s="9" t="s">
        <v>38</v>
      </c>
      <c r="D24" s="10" t="s">
        <v>17</v>
      </c>
      <c r="E24" s="11">
        <f>0.0399*100</f>
        <v>3.9899999999999998</v>
      </c>
      <c r="F24" s="9"/>
      <c r="G24" s="12"/>
      <c r="H24" s="10" t="s">
        <v>100</v>
      </c>
      <c r="J24" s="1" t="s">
        <v>9</v>
      </c>
      <c r="L24" s="6"/>
      <c r="M24" s="6"/>
    </row>
    <row r="25" spans="1:13" ht="31.5" x14ac:dyDescent="0.25">
      <c r="A25" s="7">
        <f>IF(J25&lt;&gt;"",COUNTA(J$1:J25),"")</f>
        <v>17</v>
      </c>
      <c r="B25" s="8">
        <v>17</v>
      </c>
      <c r="C25" s="9" t="s">
        <v>34</v>
      </c>
      <c r="D25" s="10" t="s">
        <v>17</v>
      </c>
      <c r="E25" s="14">
        <v>4.0498500000000002</v>
      </c>
      <c r="F25" s="9"/>
      <c r="G25" s="12"/>
      <c r="H25" s="10" t="s">
        <v>35</v>
      </c>
      <c r="J25" s="1" t="s">
        <v>9</v>
      </c>
      <c r="L25" s="6"/>
      <c r="M25" s="6"/>
    </row>
    <row r="26" spans="1:13" ht="31.5" x14ac:dyDescent="0.25">
      <c r="A26" s="7">
        <f>IF(J26&lt;&gt;"",COUNTA(J$1:J26),"")</f>
        <v>18</v>
      </c>
      <c r="B26" s="8">
        <v>18</v>
      </c>
      <c r="C26" s="9" t="s">
        <v>24</v>
      </c>
      <c r="D26" s="10" t="s">
        <v>25</v>
      </c>
      <c r="E26" s="14">
        <v>0.32318999999999998</v>
      </c>
      <c r="F26" s="9"/>
      <c r="G26" s="12"/>
      <c r="H26" s="10" t="s">
        <v>35</v>
      </c>
      <c r="J26" s="1" t="s">
        <v>9</v>
      </c>
      <c r="L26" s="6"/>
      <c r="M26" s="6"/>
    </row>
    <row r="27" spans="1:13" ht="47.25" x14ac:dyDescent="0.25">
      <c r="A27" s="7">
        <f>IF(J27&lt;&gt;"",COUNTA(J$1:J27),"")</f>
        <v>19</v>
      </c>
      <c r="B27" s="8" t="s">
        <v>101</v>
      </c>
      <c r="C27" s="9" t="s">
        <v>39</v>
      </c>
      <c r="D27" s="10" t="s">
        <v>30</v>
      </c>
      <c r="E27" s="15">
        <v>43.7</v>
      </c>
      <c r="F27" s="9"/>
      <c r="G27" s="12"/>
      <c r="H27" s="10" t="s">
        <v>35</v>
      </c>
      <c r="J27" s="1" t="s">
        <v>9</v>
      </c>
      <c r="L27" s="6"/>
      <c r="M27" s="6"/>
    </row>
    <row r="28" spans="1:13" ht="47.25" x14ac:dyDescent="0.25">
      <c r="A28" s="32">
        <f>IF(J28&lt;&gt;"",COUNTA(J$1:J28),"")</f>
        <v>20</v>
      </c>
      <c r="B28" s="8" t="s">
        <v>102</v>
      </c>
      <c r="C28" s="9" t="s">
        <v>41</v>
      </c>
      <c r="D28" s="10" t="s">
        <v>30</v>
      </c>
      <c r="E28" s="17">
        <v>242.4</v>
      </c>
      <c r="F28" s="9"/>
      <c r="G28" s="12"/>
      <c r="H28" s="10" t="s">
        <v>35</v>
      </c>
      <c r="J28" s="1" t="s">
        <v>9</v>
      </c>
      <c r="L28" s="6"/>
      <c r="M28" s="6"/>
    </row>
    <row r="29" spans="1:13" ht="78.75" x14ac:dyDescent="0.25">
      <c r="A29" s="33"/>
      <c r="B29" s="8">
        <v>29</v>
      </c>
      <c r="C29" s="9" t="s">
        <v>127</v>
      </c>
      <c r="D29" s="10" t="s">
        <v>30</v>
      </c>
      <c r="E29" s="15">
        <v>286.10000000000002</v>
      </c>
      <c r="F29" s="9"/>
      <c r="G29" s="12"/>
      <c r="H29" s="10"/>
      <c r="L29" s="6"/>
      <c r="M29" s="6"/>
    </row>
    <row r="30" spans="1:13" ht="31.5" x14ac:dyDescent="0.25">
      <c r="A30" s="7">
        <f>IF(J30&lt;&gt;"",COUNTA(J$1:J30),"")</f>
        <v>21</v>
      </c>
      <c r="B30" s="8">
        <v>30</v>
      </c>
      <c r="C30" s="9" t="s">
        <v>42</v>
      </c>
      <c r="D30" s="10" t="s">
        <v>30</v>
      </c>
      <c r="E30" s="11">
        <v>24</v>
      </c>
      <c r="F30" s="9"/>
      <c r="G30" s="12"/>
      <c r="H30" s="10" t="s">
        <v>103</v>
      </c>
      <c r="J30" s="1" t="s">
        <v>9</v>
      </c>
      <c r="L30" s="6"/>
      <c r="M30" s="6"/>
    </row>
    <row r="31" spans="1:13" ht="31.5" x14ac:dyDescent="0.25">
      <c r="A31" s="7">
        <f>IF(J31&lt;&gt;"",COUNTA(J$1:J31),"")</f>
        <v>22</v>
      </c>
      <c r="B31" s="8">
        <v>31</v>
      </c>
      <c r="C31" s="9" t="s">
        <v>43</v>
      </c>
      <c r="D31" s="10" t="s">
        <v>40</v>
      </c>
      <c r="E31" s="17">
        <v>1</v>
      </c>
      <c r="F31" s="9"/>
      <c r="G31" s="12"/>
      <c r="H31" s="10" t="s">
        <v>35</v>
      </c>
      <c r="J31" s="1" t="s">
        <v>9</v>
      </c>
      <c r="L31" s="6"/>
      <c r="M31" s="6"/>
    </row>
    <row r="32" spans="1:13" ht="18.75" customHeight="1" x14ac:dyDescent="0.25">
      <c r="A32" s="7">
        <f>IF(J32&lt;&gt;"",COUNTA(J$1:J32),"")</f>
        <v>23</v>
      </c>
      <c r="B32" s="8">
        <v>35</v>
      </c>
      <c r="C32" s="9" t="s">
        <v>104</v>
      </c>
      <c r="D32" s="10" t="s">
        <v>30</v>
      </c>
      <c r="E32" s="17">
        <v>24</v>
      </c>
      <c r="F32" s="9"/>
      <c r="G32" s="12"/>
      <c r="H32" s="10" t="s">
        <v>35</v>
      </c>
      <c r="J32" s="1" t="s">
        <v>9</v>
      </c>
      <c r="L32" s="6"/>
      <c r="M32" s="6"/>
    </row>
    <row r="33" spans="1:13" ht="47.25" x14ac:dyDescent="0.25">
      <c r="A33" s="7">
        <f>IF(J33&lt;&gt;"",COUNTA(J$1:J33),"")</f>
        <v>24</v>
      </c>
      <c r="B33" s="8">
        <v>36</v>
      </c>
      <c r="C33" s="9" t="s">
        <v>44</v>
      </c>
      <c r="D33" s="10" t="s">
        <v>17</v>
      </c>
      <c r="E33" s="13">
        <v>18.364999999999998</v>
      </c>
      <c r="F33" s="9"/>
      <c r="G33" s="12"/>
      <c r="H33" s="10"/>
      <c r="J33" s="1" t="s">
        <v>9</v>
      </c>
      <c r="L33" s="6"/>
      <c r="M33" s="6"/>
    </row>
    <row r="34" spans="1:13" ht="31.5" x14ac:dyDescent="0.25">
      <c r="A34" s="7">
        <f>IF(J34&lt;&gt;"",COUNTA(J$1:J34),"")</f>
        <v>25</v>
      </c>
      <c r="B34" s="8">
        <v>37</v>
      </c>
      <c r="C34" s="9" t="s">
        <v>45</v>
      </c>
      <c r="D34" s="10" t="s">
        <v>46</v>
      </c>
      <c r="E34" s="17">
        <v>7</v>
      </c>
      <c r="F34" s="9"/>
      <c r="G34" s="12"/>
      <c r="H34" s="10" t="s">
        <v>35</v>
      </c>
      <c r="J34" s="1" t="s">
        <v>9</v>
      </c>
      <c r="L34" s="6"/>
      <c r="M34" s="6"/>
    </row>
    <row r="35" spans="1:13" ht="31.5" x14ac:dyDescent="0.25">
      <c r="A35" s="7">
        <f>IF(J35&lt;&gt;"",COUNTA(J$1:J35),"")</f>
        <v>26</v>
      </c>
      <c r="B35" s="8">
        <v>38</v>
      </c>
      <c r="C35" s="9" t="s">
        <v>47</v>
      </c>
      <c r="D35" s="10" t="s">
        <v>46</v>
      </c>
      <c r="E35" s="17">
        <v>7</v>
      </c>
      <c r="F35" s="9"/>
      <c r="G35" s="12"/>
      <c r="H35" s="10" t="s">
        <v>35</v>
      </c>
      <c r="J35" s="1" t="s">
        <v>9</v>
      </c>
      <c r="L35" s="6"/>
      <c r="M35" s="6"/>
    </row>
    <row r="36" spans="1:13" ht="31.5" x14ac:dyDescent="0.25">
      <c r="A36" s="7">
        <f>IF(J36&lt;&gt;"",COUNTA(J$1:J36),"")</f>
        <v>27</v>
      </c>
      <c r="B36" s="8">
        <v>39</v>
      </c>
      <c r="C36" s="9" t="s">
        <v>48</v>
      </c>
      <c r="D36" s="10" t="s">
        <v>46</v>
      </c>
      <c r="E36" s="17">
        <v>26</v>
      </c>
      <c r="F36" s="9"/>
      <c r="G36" s="12"/>
      <c r="H36" s="10" t="s">
        <v>35</v>
      </c>
      <c r="J36" s="1" t="s">
        <v>9</v>
      </c>
      <c r="L36" s="6"/>
      <c r="M36" s="6"/>
    </row>
    <row r="37" spans="1:13" ht="31.5" x14ac:dyDescent="0.25">
      <c r="A37" s="7">
        <f>IF(J37&lt;&gt;"",COUNTA(J$1:J37),"")</f>
        <v>28</v>
      </c>
      <c r="B37" s="8">
        <v>40</v>
      </c>
      <c r="C37" s="9" t="s">
        <v>49</v>
      </c>
      <c r="D37" s="10" t="s">
        <v>46</v>
      </c>
      <c r="E37" s="17">
        <v>7</v>
      </c>
      <c r="F37" s="9"/>
      <c r="G37" s="12"/>
      <c r="H37" s="10" t="s">
        <v>35</v>
      </c>
      <c r="J37" s="1" t="s">
        <v>9</v>
      </c>
      <c r="L37" s="6"/>
      <c r="M37" s="6"/>
    </row>
    <row r="38" spans="1:13" ht="31.5" x14ac:dyDescent="0.25">
      <c r="A38" s="7">
        <f>IF(J38&lt;&gt;"",COUNTA(J$1:J38),"")</f>
        <v>29</v>
      </c>
      <c r="B38" s="8">
        <v>41</v>
      </c>
      <c r="C38" s="9" t="s">
        <v>50</v>
      </c>
      <c r="D38" s="10" t="s">
        <v>46</v>
      </c>
      <c r="E38" s="17">
        <v>1</v>
      </c>
      <c r="F38" s="9"/>
      <c r="G38" s="12"/>
      <c r="H38" s="10" t="s">
        <v>35</v>
      </c>
      <c r="J38" s="1" t="s">
        <v>9</v>
      </c>
      <c r="L38" s="6"/>
      <c r="M38" s="6"/>
    </row>
    <row r="39" spans="1:13" ht="31.5" x14ac:dyDescent="0.25">
      <c r="A39" s="7">
        <f>IF(J39&lt;&gt;"",COUNTA(J$1:J39),"")</f>
        <v>30</v>
      </c>
      <c r="B39" s="8">
        <v>42</v>
      </c>
      <c r="C39" s="9" t="s">
        <v>51</v>
      </c>
      <c r="D39" s="10" t="s">
        <v>46</v>
      </c>
      <c r="E39" s="17">
        <v>22</v>
      </c>
      <c r="F39" s="9"/>
      <c r="G39" s="12"/>
      <c r="H39" s="10" t="s">
        <v>35</v>
      </c>
      <c r="J39" s="1" t="s">
        <v>9</v>
      </c>
      <c r="L39" s="6"/>
      <c r="M39" s="6"/>
    </row>
    <row r="40" spans="1:13" ht="31.5" x14ac:dyDescent="0.25">
      <c r="A40" s="7">
        <f>IF(J40&lt;&gt;"",COUNTA(J$1:J40),"")</f>
        <v>31</v>
      </c>
      <c r="B40" s="8">
        <v>43</v>
      </c>
      <c r="C40" s="9" t="s">
        <v>52</v>
      </c>
      <c r="D40" s="10" t="s">
        <v>46</v>
      </c>
      <c r="E40" s="17">
        <v>1</v>
      </c>
      <c r="F40" s="9"/>
      <c r="G40" s="12"/>
      <c r="H40" s="10" t="s">
        <v>35</v>
      </c>
      <c r="J40" s="1" t="s">
        <v>9</v>
      </c>
      <c r="L40" s="6"/>
      <c r="M40" s="6"/>
    </row>
    <row r="41" spans="1:13" ht="15.75" x14ac:dyDescent="0.25">
      <c r="A41" s="7">
        <v>33</v>
      </c>
      <c r="B41" s="8">
        <v>44</v>
      </c>
      <c r="C41" s="9" t="s">
        <v>105</v>
      </c>
      <c r="D41" s="10" t="s">
        <v>46</v>
      </c>
      <c r="E41" s="17">
        <v>1</v>
      </c>
      <c r="F41" s="9"/>
      <c r="G41" s="12"/>
      <c r="H41" s="10"/>
      <c r="L41" s="6"/>
      <c r="M41" s="6"/>
    </row>
    <row r="42" spans="1:13" ht="15.75" x14ac:dyDescent="0.25">
      <c r="A42" s="7">
        <v>34</v>
      </c>
      <c r="B42" s="8">
        <v>44</v>
      </c>
      <c r="C42" s="9" t="s">
        <v>106</v>
      </c>
      <c r="D42" s="10" t="s">
        <v>46</v>
      </c>
      <c r="E42" s="17">
        <v>2</v>
      </c>
      <c r="F42" s="9"/>
      <c r="G42" s="12"/>
      <c r="H42" s="10"/>
      <c r="L42" s="6"/>
      <c r="M42" s="6"/>
    </row>
    <row r="43" spans="1:13" ht="15.75" x14ac:dyDescent="0.25">
      <c r="A43" s="7">
        <v>35</v>
      </c>
      <c r="B43" s="8">
        <v>44</v>
      </c>
      <c r="C43" s="9" t="s">
        <v>107</v>
      </c>
      <c r="D43" s="10" t="s">
        <v>46</v>
      </c>
      <c r="E43" s="17">
        <v>1</v>
      </c>
      <c r="F43" s="9"/>
      <c r="G43" s="12"/>
      <c r="H43" s="10"/>
      <c r="L43" s="6"/>
      <c r="M43" s="6"/>
    </row>
    <row r="44" spans="1:13" ht="15.75" x14ac:dyDescent="0.25">
      <c r="A44" s="7">
        <v>36</v>
      </c>
      <c r="B44" s="8">
        <v>44</v>
      </c>
      <c r="C44" s="9" t="s">
        <v>108</v>
      </c>
      <c r="D44" s="10" t="s">
        <v>46</v>
      </c>
      <c r="E44" s="17">
        <v>1</v>
      </c>
      <c r="F44" s="9"/>
      <c r="G44" s="12"/>
      <c r="H44" s="10"/>
      <c r="L44" s="6"/>
      <c r="M44" s="6"/>
    </row>
    <row r="45" spans="1:13" ht="15.75" x14ac:dyDescent="0.25">
      <c r="A45" s="7">
        <v>37</v>
      </c>
      <c r="B45" s="8">
        <v>44</v>
      </c>
      <c r="C45" s="9" t="s">
        <v>109</v>
      </c>
      <c r="D45" s="10" t="s">
        <v>46</v>
      </c>
      <c r="E45" s="17">
        <v>1</v>
      </c>
      <c r="F45" s="9"/>
      <c r="G45" s="12"/>
      <c r="H45" s="10"/>
      <c r="L45" s="6"/>
      <c r="M45" s="6"/>
    </row>
    <row r="46" spans="1:13" ht="15.75" x14ac:dyDescent="0.25">
      <c r="A46" s="7">
        <v>38</v>
      </c>
      <c r="B46" s="8">
        <v>45</v>
      </c>
      <c r="C46" s="9" t="s">
        <v>53</v>
      </c>
      <c r="D46" s="10" t="s">
        <v>46</v>
      </c>
      <c r="E46" s="17">
        <v>6</v>
      </c>
      <c r="F46" s="9"/>
      <c r="G46" s="12"/>
      <c r="H46" s="10" t="s">
        <v>35</v>
      </c>
      <c r="J46" s="1" t="s">
        <v>9</v>
      </c>
      <c r="L46" s="6"/>
      <c r="M46" s="6"/>
    </row>
    <row r="47" spans="1:13" ht="15.75" x14ac:dyDescent="0.25">
      <c r="A47" s="7">
        <v>39</v>
      </c>
      <c r="B47" s="8">
        <v>46</v>
      </c>
      <c r="C47" s="9" t="s">
        <v>54</v>
      </c>
      <c r="D47" s="10" t="s">
        <v>46</v>
      </c>
      <c r="E47" s="17">
        <v>1</v>
      </c>
      <c r="F47" s="9"/>
      <c r="G47" s="12"/>
      <c r="H47" s="10" t="s">
        <v>35</v>
      </c>
      <c r="J47" s="1" t="s">
        <v>9</v>
      </c>
      <c r="L47" s="6"/>
      <c r="M47" s="6"/>
    </row>
    <row r="48" spans="1:13" ht="31.5" x14ac:dyDescent="0.25">
      <c r="A48" s="7">
        <v>40</v>
      </c>
      <c r="B48" s="8">
        <v>47</v>
      </c>
      <c r="C48" s="9" t="s">
        <v>55</v>
      </c>
      <c r="D48" s="10" t="s">
        <v>17</v>
      </c>
      <c r="E48" s="11">
        <v>10.01</v>
      </c>
      <c r="F48" s="9"/>
      <c r="G48" s="12"/>
      <c r="H48" s="10" t="s">
        <v>56</v>
      </c>
      <c r="J48" s="1" t="s">
        <v>9</v>
      </c>
      <c r="L48" s="6"/>
      <c r="M48" s="6"/>
    </row>
    <row r="49" spans="1:13" ht="15.75" x14ac:dyDescent="0.25">
      <c r="A49" s="34" t="s">
        <v>57</v>
      </c>
      <c r="B49" s="34"/>
      <c r="C49" s="34"/>
      <c r="D49" s="34"/>
      <c r="E49" s="34"/>
      <c r="F49" s="34"/>
      <c r="G49" s="34"/>
      <c r="H49" s="34"/>
      <c r="L49" s="6" t="s">
        <v>57</v>
      </c>
      <c r="M49" s="6"/>
    </row>
    <row r="50" spans="1:13" ht="47.25" x14ac:dyDescent="0.25">
      <c r="A50" s="7">
        <v>41</v>
      </c>
      <c r="B50" s="8">
        <v>48</v>
      </c>
      <c r="C50" s="9" t="s">
        <v>58</v>
      </c>
      <c r="D50" s="10" t="s">
        <v>25</v>
      </c>
      <c r="E50" s="13">
        <v>27.881</v>
      </c>
      <c r="F50" s="9"/>
      <c r="G50" s="12"/>
      <c r="H50" s="10" t="s">
        <v>59</v>
      </c>
      <c r="J50" s="1" t="s">
        <v>9</v>
      </c>
      <c r="L50" s="6"/>
      <c r="M50" s="6"/>
    </row>
    <row r="51" spans="1:13" ht="47.25" x14ac:dyDescent="0.25">
      <c r="A51" s="7">
        <f>IF(J51&lt;&gt;"",COUNTA(J$1:J51),"")</f>
        <v>36</v>
      </c>
      <c r="B51" s="8">
        <v>49</v>
      </c>
      <c r="C51" s="9" t="s">
        <v>60</v>
      </c>
      <c r="D51" s="10" t="s">
        <v>25</v>
      </c>
      <c r="E51" s="14">
        <v>6.1338200000000001</v>
      </c>
      <c r="F51" s="9"/>
      <c r="G51" s="12"/>
      <c r="H51" s="10" t="s">
        <v>61</v>
      </c>
      <c r="J51" s="1" t="s">
        <v>9</v>
      </c>
      <c r="L51" s="6"/>
      <c r="M51" s="6"/>
    </row>
    <row r="52" spans="1:13" ht="31.5" x14ac:dyDescent="0.25">
      <c r="A52" s="7">
        <f>IF(J52&lt;&gt;"",COUNTA(J$1:J52),"")</f>
        <v>37</v>
      </c>
      <c r="B52" s="8">
        <v>50</v>
      </c>
      <c r="C52" s="9" t="s">
        <v>62</v>
      </c>
      <c r="D52" s="10" t="s">
        <v>25</v>
      </c>
      <c r="E52" s="13">
        <v>27.881</v>
      </c>
      <c r="F52" s="9"/>
      <c r="G52" s="12"/>
      <c r="H52" s="10" t="s">
        <v>35</v>
      </c>
      <c r="J52" s="1" t="s">
        <v>9</v>
      </c>
      <c r="L52" s="6"/>
      <c r="M52" s="6"/>
    </row>
    <row r="53" spans="1:13" ht="15.75" x14ac:dyDescent="0.25">
      <c r="A53" s="7">
        <f>IF(J53&lt;&gt;"",COUNTA(J$1:J53),"")</f>
        <v>38</v>
      </c>
      <c r="B53" s="8">
        <v>51</v>
      </c>
      <c r="C53" s="9" t="s">
        <v>14</v>
      </c>
      <c r="D53" s="10" t="s">
        <v>17</v>
      </c>
      <c r="E53" s="11">
        <v>126</v>
      </c>
      <c r="F53" s="9"/>
      <c r="G53" s="12"/>
      <c r="H53" s="10" t="s">
        <v>97</v>
      </c>
      <c r="J53" s="1" t="s">
        <v>9</v>
      </c>
      <c r="L53" s="6"/>
      <c r="M53" s="6"/>
    </row>
    <row r="54" spans="1:13" ht="15.75" customHeight="1" x14ac:dyDescent="0.25">
      <c r="A54" s="1"/>
      <c r="B54" s="18"/>
      <c r="C54" s="18"/>
      <c r="D54" s="18"/>
      <c r="E54" s="18"/>
      <c r="F54" s="18"/>
      <c r="G54" s="18"/>
      <c r="H54" s="31"/>
      <c r="L54" s="1"/>
      <c r="M54" s="1"/>
    </row>
    <row r="55" spans="1:13" s="21" customFormat="1" ht="15.75" x14ac:dyDescent="0.25">
      <c r="A55" s="19"/>
      <c r="B55" s="20" t="s">
        <v>63</v>
      </c>
      <c r="C55" s="35" t="s">
        <v>64</v>
      </c>
      <c r="D55" s="35"/>
      <c r="E55" s="35"/>
      <c r="F55" s="35"/>
      <c r="G55" s="35"/>
      <c r="H55" s="35"/>
      <c r="L55" s="22"/>
      <c r="M55" s="22"/>
    </row>
    <row r="56" spans="1:13" s="21" customFormat="1" ht="13.5" customHeight="1" x14ac:dyDescent="0.25">
      <c r="A56" s="19"/>
      <c r="B56" s="23"/>
      <c r="C56" s="36" t="s">
        <v>65</v>
      </c>
      <c r="D56" s="36"/>
      <c r="E56" s="36"/>
      <c r="F56" s="36"/>
      <c r="G56" s="36"/>
      <c r="H56" s="36"/>
      <c r="L56" s="22"/>
      <c r="M56" s="22"/>
    </row>
    <row r="57" spans="1:13" s="21" customFormat="1" ht="12.75" customHeight="1" x14ac:dyDescent="0.25">
      <c r="A57" s="19"/>
      <c r="B57" s="20" t="s">
        <v>66</v>
      </c>
      <c r="C57" s="35"/>
      <c r="D57" s="35"/>
      <c r="E57" s="35"/>
      <c r="F57" s="35"/>
      <c r="G57" s="35"/>
      <c r="H57" s="35"/>
      <c r="L57" s="22"/>
      <c r="M57" s="22"/>
    </row>
    <row r="58" spans="1:13" s="21" customFormat="1" ht="13.5" customHeight="1" x14ac:dyDescent="0.25">
      <c r="A58" s="19"/>
      <c r="C58" s="36" t="s">
        <v>65</v>
      </c>
      <c r="D58" s="36"/>
      <c r="E58" s="36"/>
      <c r="F58" s="36"/>
      <c r="G58" s="36"/>
      <c r="H58" s="36"/>
      <c r="L58" s="22"/>
      <c r="M58" s="22"/>
    </row>
    <row r="60" spans="1:13" ht="15.75" x14ac:dyDescent="0.25">
      <c r="A60" s="1"/>
      <c r="B60" s="24"/>
      <c r="D60" s="24"/>
      <c r="F60" s="24"/>
      <c r="L60" s="1"/>
      <c r="M60" s="1"/>
    </row>
    <row r="65" spans="3:8" s="1" customFormat="1" ht="15.75" x14ac:dyDescent="0.25">
      <c r="C65" s="27"/>
      <c r="H65" s="28"/>
    </row>
    <row r="66" spans="3:8" s="1" customFormat="1" ht="15.75" x14ac:dyDescent="0.25">
      <c r="C66" s="27"/>
      <c r="H66" s="28"/>
    </row>
    <row r="67" spans="3:8" s="1" customFormat="1" ht="15.75" x14ac:dyDescent="0.25">
      <c r="C67" s="27"/>
      <c r="H67" s="28"/>
    </row>
  </sheetData>
  <mergeCells count="13">
    <mergeCell ref="C58:H58"/>
    <mergeCell ref="A15:H15"/>
    <mergeCell ref="A2:H2"/>
    <mergeCell ref="G4:H4"/>
    <mergeCell ref="G5:H5"/>
    <mergeCell ref="A6:H6"/>
    <mergeCell ref="A14:H14"/>
    <mergeCell ref="A3:H3"/>
    <mergeCell ref="A28:A29"/>
    <mergeCell ref="A49:H49"/>
    <mergeCell ref="C55:H55"/>
    <mergeCell ref="C56:H56"/>
    <mergeCell ref="C57:H57"/>
  </mergeCells>
  <printOptions horizontalCentered="1"/>
  <pageMargins left="0.78740157480314965" right="0.78740157480314965" top="0.39370078740157483" bottom="0.39370078740157483" header="0" footer="0"/>
  <pageSetup paperSize="9" scale="69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1"/>
  <sheetViews>
    <sheetView view="pageBreakPreview" topLeftCell="A5" zoomScale="85" zoomScaleNormal="100" zoomScaleSheetLayoutView="85" workbookViewId="0">
      <selection activeCell="D43" sqref="D43"/>
    </sheetView>
  </sheetViews>
  <sheetFormatPr defaultColWidth="9.140625" defaultRowHeight="10.5" customHeight="1" x14ac:dyDescent="0.25"/>
  <cols>
    <col min="1" max="1" width="5.5703125" style="25" customWidth="1"/>
    <col min="2" max="2" width="7.140625" style="1" customWidth="1"/>
    <col min="3" max="3" width="54.42578125" style="1" customWidth="1"/>
    <col min="4" max="4" width="12.5703125" style="1" customWidth="1"/>
    <col min="5" max="5" width="12.28515625" style="1" customWidth="1"/>
    <col min="6" max="6" width="8.5703125" style="1" hidden="1" customWidth="1"/>
    <col min="7" max="7" width="22.140625" style="1" hidden="1" customWidth="1"/>
    <col min="8" max="8" width="25.140625" style="28" customWidth="1"/>
    <col min="9" max="9" width="9.140625" style="1"/>
    <col min="10" max="10" width="4.7109375" style="1" hidden="1" customWidth="1"/>
    <col min="11" max="11" width="9.140625" style="1"/>
    <col min="12" max="13" width="95.5703125" style="26" hidden="1" customWidth="1"/>
    <col min="14" max="16384" width="9.140625" style="1"/>
  </cols>
  <sheetData>
    <row r="2" spans="1:12" s="1" customFormat="1" ht="15.75" x14ac:dyDescent="0.25">
      <c r="A2" s="37" t="s">
        <v>112</v>
      </c>
      <c r="B2" s="37"/>
      <c r="C2" s="37"/>
      <c r="D2" s="37"/>
      <c r="E2" s="37"/>
      <c r="F2" s="37"/>
      <c r="G2" s="37"/>
      <c r="H2" s="37"/>
    </row>
    <row r="3" spans="1:12" s="1" customFormat="1" ht="31.5" customHeight="1" x14ac:dyDescent="0.25">
      <c r="A3" s="41" t="s">
        <v>111</v>
      </c>
      <c r="B3" s="37"/>
      <c r="C3" s="37"/>
      <c r="D3" s="37"/>
      <c r="E3" s="37"/>
      <c r="F3" s="37"/>
      <c r="G3" s="37"/>
      <c r="H3" s="37"/>
    </row>
    <row r="4" spans="1:12" s="1" customFormat="1" ht="58.5" customHeight="1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8" t="s">
        <v>6</v>
      </c>
      <c r="H4" s="38"/>
    </row>
    <row r="5" spans="1:12" s="1" customFormat="1" ht="15.7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39">
        <v>7</v>
      </c>
      <c r="H5" s="40"/>
    </row>
    <row r="6" spans="1:12" s="1" customFormat="1" ht="15.75" x14ac:dyDescent="0.25">
      <c r="A6" s="34" t="s">
        <v>67</v>
      </c>
      <c r="B6" s="34"/>
      <c r="C6" s="34"/>
      <c r="D6" s="34"/>
      <c r="E6" s="34"/>
      <c r="F6" s="34"/>
      <c r="G6" s="34"/>
      <c r="H6" s="34"/>
      <c r="L6" s="6" t="s">
        <v>67</v>
      </c>
    </row>
    <row r="7" spans="1:12" s="1" customFormat="1" ht="15.75" x14ac:dyDescent="0.25">
      <c r="A7" s="7">
        <f>IF(J7&lt;&gt;"",COUNTA(J$1:J7),"")</f>
        <v>1</v>
      </c>
      <c r="B7" s="8">
        <v>1</v>
      </c>
      <c r="C7" s="9" t="s">
        <v>68</v>
      </c>
      <c r="D7" s="10" t="s">
        <v>17</v>
      </c>
      <c r="E7" s="11">
        <f>0.0324*100</f>
        <v>3.2399999999999998</v>
      </c>
      <c r="F7" s="9"/>
      <c r="G7" s="12"/>
      <c r="H7" s="10" t="s">
        <v>113</v>
      </c>
      <c r="J7" s="1" t="s">
        <v>9</v>
      </c>
      <c r="L7" s="6"/>
    </row>
    <row r="8" spans="1:12" s="1" customFormat="1" ht="47.25" x14ac:dyDescent="0.25">
      <c r="A8" s="7">
        <f>IF(J8&lt;&gt;"",COUNTA(J$1:J8),"")</f>
        <v>2</v>
      </c>
      <c r="B8" s="8">
        <v>2</v>
      </c>
      <c r="C8" s="9" t="s">
        <v>69</v>
      </c>
      <c r="D8" s="10" t="s">
        <v>11</v>
      </c>
      <c r="E8" s="16">
        <v>7.5491999999999999</v>
      </c>
      <c r="F8" s="9"/>
      <c r="G8" s="12"/>
      <c r="H8" s="10" t="s">
        <v>35</v>
      </c>
      <c r="J8" s="1" t="s">
        <v>9</v>
      </c>
      <c r="L8" s="6"/>
    </row>
    <row r="9" spans="1:12" s="1" customFormat="1" ht="47.25" x14ac:dyDescent="0.25">
      <c r="A9" s="7">
        <f>IF(J9&lt;&gt;"",COUNTA(J$1:J9),"")</f>
        <v>3</v>
      </c>
      <c r="B9" s="8">
        <v>3</v>
      </c>
      <c r="C9" s="9" t="s">
        <v>10</v>
      </c>
      <c r="D9" s="10" t="s">
        <v>11</v>
      </c>
      <c r="E9" s="16">
        <v>7.5491999999999999</v>
      </c>
      <c r="F9" s="9"/>
      <c r="G9" s="12"/>
      <c r="H9" s="10" t="s">
        <v>35</v>
      </c>
      <c r="J9" s="1" t="s">
        <v>9</v>
      </c>
      <c r="L9" s="6"/>
    </row>
    <row r="10" spans="1:12" s="1" customFormat="1" ht="15.75" x14ac:dyDescent="0.25">
      <c r="A10" s="7">
        <f>IF(J10&lt;&gt;"",COUNTA(J$1:J10),"")</f>
        <v>4</v>
      </c>
      <c r="B10" s="8">
        <v>4</v>
      </c>
      <c r="C10" s="9" t="s">
        <v>70</v>
      </c>
      <c r="D10" s="10" t="s">
        <v>17</v>
      </c>
      <c r="E10" s="11">
        <f>0.054*100</f>
        <v>5.4</v>
      </c>
      <c r="F10" s="9"/>
      <c r="G10" s="12"/>
      <c r="H10" s="10" t="s">
        <v>114</v>
      </c>
      <c r="J10" s="1" t="s">
        <v>9</v>
      </c>
      <c r="L10" s="6"/>
    </row>
    <row r="11" spans="1:12" s="1" customFormat="1" ht="47.25" x14ac:dyDescent="0.25">
      <c r="A11" s="7">
        <f>IF(J11&lt;&gt;"",COUNTA(J$1:J11),"")</f>
        <v>5</v>
      </c>
      <c r="B11" s="8">
        <v>5</v>
      </c>
      <c r="C11" s="9" t="s">
        <v>69</v>
      </c>
      <c r="D11" s="10" t="s">
        <v>11</v>
      </c>
      <c r="E11" s="11">
        <v>7.56</v>
      </c>
      <c r="F11" s="9"/>
      <c r="G11" s="12"/>
      <c r="H11" s="10" t="s">
        <v>71</v>
      </c>
      <c r="J11" s="1" t="s">
        <v>9</v>
      </c>
      <c r="L11" s="6"/>
    </row>
    <row r="12" spans="1:12" s="1" customFormat="1" ht="47.25" x14ac:dyDescent="0.25">
      <c r="A12" s="7">
        <f>IF(J12&lt;&gt;"",COUNTA(J$1:J12),"")</f>
        <v>6</v>
      </c>
      <c r="B12" s="8">
        <v>6</v>
      </c>
      <c r="C12" s="9" t="s">
        <v>72</v>
      </c>
      <c r="D12" s="10" t="s">
        <v>11</v>
      </c>
      <c r="E12" s="11">
        <v>7.56</v>
      </c>
      <c r="F12" s="9"/>
      <c r="G12" s="12"/>
      <c r="H12" s="10" t="s">
        <v>35</v>
      </c>
      <c r="J12" s="1" t="s">
        <v>9</v>
      </c>
      <c r="L12" s="6"/>
    </row>
    <row r="13" spans="1:12" s="1" customFormat="1" ht="15.75" x14ac:dyDescent="0.25">
      <c r="A13" s="34" t="s">
        <v>73</v>
      </c>
      <c r="B13" s="34"/>
      <c r="C13" s="34"/>
      <c r="D13" s="34"/>
      <c r="E13" s="34"/>
      <c r="F13" s="34"/>
      <c r="G13" s="34"/>
      <c r="H13" s="34"/>
      <c r="L13" s="6" t="s">
        <v>73</v>
      </c>
    </row>
    <row r="14" spans="1:12" s="1" customFormat="1" ht="31.5" x14ac:dyDescent="0.25">
      <c r="A14" s="7">
        <f>IF(J14&lt;&gt;"",COUNTA(J$1:J14),"")</f>
        <v>7</v>
      </c>
      <c r="B14" s="8">
        <v>7</v>
      </c>
      <c r="C14" s="9" t="s">
        <v>119</v>
      </c>
      <c r="D14" s="10" t="s">
        <v>17</v>
      </c>
      <c r="E14" s="11">
        <f>0.081*100</f>
        <v>8.1</v>
      </c>
      <c r="F14" s="9"/>
      <c r="G14" s="12"/>
      <c r="H14" s="10" t="s">
        <v>115</v>
      </c>
      <c r="J14" s="1" t="s">
        <v>9</v>
      </c>
      <c r="L14" s="6"/>
    </row>
    <row r="15" spans="1:12" s="1" customFormat="1" ht="31.5" x14ac:dyDescent="0.25">
      <c r="A15" s="7">
        <f>IF(J15&lt;&gt;"",COUNTA(J$1:J15),"")</f>
        <v>8</v>
      </c>
      <c r="B15" s="8">
        <v>8</v>
      </c>
      <c r="C15" s="9" t="s">
        <v>16</v>
      </c>
      <c r="D15" s="10" t="s">
        <v>17</v>
      </c>
      <c r="E15" s="11">
        <v>8.91</v>
      </c>
      <c r="F15" s="9"/>
      <c r="G15" s="12"/>
      <c r="H15" s="10" t="s">
        <v>74</v>
      </c>
      <c r="J15" s="1" t="s">
        <v>9</v>
      </c>
      <c r="L15" s="6"/>
    </row>
    <row r="16" spans="1:12" s="1" customFormat="1" ht="47.25" x14ac:dyDescent="0.25">
      <c r="A16" s="7">
        <f>IF(J16&lt;&gt;"",COUNTA(J$1:J16),"")</f>
        <v>9</v>
      </c>
      <c r="B16" s="8">
        <v>9</v>
      </c>
      <c r="C16" s="9" t="s">
        <v>120</v>
      </c>
      <c r="D16" s="10" t="s">
        <v>117</v>
      </c>
      <c r="E16" s="17">
        <f>0.027*1000</f>
        <v>27</v>
      </c>
      <c r="F16" s="9"/>
      <c r="G16" s="12"/>
      <c r="H16" s="10" t="s">
        <v>116</v>
      </c>
      <c r="J16" s="1" t="s">
        <v>9</v>
      </c>
      <c r="L16" s="6"/>
    </row>
    <row r="17" spans="1:13" ht="15.75" x14ac:dyDescent="0.25">
      <c r="A17" s="7">
        <f>IF(J17&lt;&gt;"",COUNTA(J$1:J17),"")</f>
        <v>10</v>
      </c>
      <c r="B17" s="8">
        <v>10</v>
      </c>
      <c r="C17" s="9" t="s">
        <v>118</v>
      </c>
      <c r="D17" s="10" t="s">
        <v>17</v>
      </c>
      <c r="E17" s="13">
        <f>5.778+0.6804</f>
        <v>6.4583999999999993</v>
      </c>
      <c r="F17" s="9"/>
      <c r="G17" s="12"/>
      <c r="H17" s="10" t="s">
        <v>35</v>
      </c>
      <c r="J17" s="1" t="s">
        <v>9</v>
      </c>
      <c r="L17" s="6"/>
      <c r="M17" s="1"/>
    </row>
    <row r="18" spans="1:13" ht="31.5" x14ac:dyDescent="0.25">
      <c r="A18" s="7">
        <f>IF(J18&lt;&gt;"",COUNTA(J$1:J18),"")</f>
        <v>11</v>
      </c>
      <c r="B18" s="8">
        <v>11</v>
      </c>
      <c r="C18" s="9" t="s">
        <v>75</v>
      </c>
      <c r="D18" s="10" t="s">
        <v>17</v>
      </c>
      <c r="E18" s="16">
        <f>1.3905</f>
        <v>1.3905000000000001</v>
      </c>
      <c r="F18" s="9"/>
      <c r="G18" s="12"/>
      <c r="H18" s="10" t="s">
        <v>35</v>
      </c>
      <c r="J18" s="1" t="s">
        <v>9</v>
      </c>
      <c r="L18" s="6"/>
      <c r="M18" s="1"/>
    </row>
    <row r="19" spans="1:13" ht="15.75" x14ac:dyDescent="0.25">
      <c r="A19" s="7">
        <f>IF(J19&lt;&gt;"",COUNTA(J$1:J19),"")</f>
        <v>12</v>
      </c>
      <c r="B19" s="8">
        <v>15</v>
      </c>
      <c r="C19" s="9" t="s">
        <v>76</v>
      </c>
      <c r="D19" s="10" t="s">
        <v>25</v>
      </c>
      <c r="E19" s="16">
        <v>2.1600000000000001E-2</v>
      </c>
      <c r="F19" s="9"/>
      <c r="G19" s="12"/>
      <c r="H19" s="10" t="s">
        <v>77</v>
      </c>
      <c r="J19" s="1" t="s">
        <v>9</v>
      </c>
      <c r="L19" s="6"/>
      <c r="M19" s="1"/>
    </row>
    <row r="20" spans="1:13" ht="15.75" x14ac:dyDescent="0.25">
      <c r="A20" s="7">
        <f>IF(J20&lt;&gt;"",COUNTA(J$1:J20),"")</f>
        <v>13</v>
      </c>
      <c r="B20" s="8">
        <v>16</v>
      </c>
      <c r="C20" s="9" t="s">
        <v>78</v>
      </c>
      <c r="D20" s="10" t="s">
        <v>25</v>
      </c>
      <c r="E20" s="29">
        <v>2.2248E-2</v>
      </c>
      <c r="F20" s="9"/>
      <c r="G20" s="12"/>
      <c r="H20" s="10" t="s">
        <v>35</v>
      </c>
      <c r="J20" s="1" t="s">
        <v>9</v>
      </c>
      <c r="L20" s="6"/>
      <c r="M20" s="1"/>
    </row>
    <row r="21" spans="1:13" ht="15.75" x14ac:dyDescent="0.25">
      <c r="A21" s="34" t="s">
        <v>79</v>
      </c>
      <c r="B21" s="34"/>
      <c r="C21" s="34"/>
      <c r="D21" s="34"/>
      <c r="E21" s="34"/>
      <c r="F21" s="34"/>
      <c r="G21" s="34"/>
      <c r="H21" s="34"/>
      <c r="L21" s="6"/>
      <c r="M21" s="6" t="s">
        <v>79</v>
      </c>
    </row>
    <row r="22" spans="1:13" ht="47.25" x14ac:dyDescent="0.25">
      <c r="A22" s="7">
        <f>IF(J22&lt;&gt;"",COUNTA(J$1:J22),"")</f>
        <v>14</v>
      </c>
      <c r="B22" s="8">
        <v>17</v>
      </c>
      <c r="C22" s="9" t="s">
        <v>121</v>
      </c>
      <c r="D22" s="10" t="s">
        <v>80</v>
      </c>
      <c r="E22" s="29">
        <v>1.6775999999999999E-2</v>
      </c>
      <c r="F22" s="9"/>
      <c r="G22" s="12"/>
      <c r="H22" s="10" t="s">
        <v>81</v>
      </c>
      <c r="J22" s="1" t="s">
        <v>9</v>
      </c>
      <c r="L22" s="6"/>
      <c r="M22" s="6"/>
    </row>
    <row r="23" spans="1:13" ht="15.75" x14ac:dyDescent="0.25">
      <c r="A23" s="7">
        <f>IF(J23&lt;&gt;"",COUNTA(J$1:J23),"")</f>
        <v>15</v>
      </c>
      <c r="B23" s="8">
        <v>19</v>
      </c>
      <c r="C23" s="9" t="s">
        <v>82</v>
      </c>
      <c r="D23" s="10" t="s">
        <v>25</v>
      </c>
      <c r="E23" s="30">
        <v>1.2413999999999999E-3</v>
      </c>
      <c r="F23" s="9"/>
      <c r="G23" s="12"/>
      <c r="H23" s="10" t="s">
        <v>35</v>
      </c>
      <c r="J23" s="1" t="s">
        <v>9</v>
      </c>
      <c r="L23" s="6"/>
      <c r="M23" s="6"/>
    </row>
    <row r="24" spans="1:13" ht="15.75" x14ac:dyDescent="0.25">
      <c r="A24" s="7">
        <f>IF(J24&lt;&gt;"",COUNTA(J$1:J24),"")</f>
        <v>16</v>
      </c>
      <c r="B24" s="8">
        <v>20</v>
      </c>
      <c r="C24" s="9" t="s">
        <v>122</v>
      </c>
      <c r="D24" s="10" t="s">
        <v>25</v>
      </c>
      <c r="E24" s="29">
        <v>1.6943760000000001</v>
      </c>
      <c r="F24" s="9"/>
      <c r="G24" s="12"/>
      <c r="H24" s="10" t="s">
        <v>35</v>
      </c>
      <c r="J24" s="1" t="s">
        <v>9</v>
      </c>
      <c r="L24" s="6"/>
      <c r="M24" s="6"/>
    </row>
    <row r="25" spans="1:13" ht="15.75" x14ac:dyDescent="0.25">
      <c r="A25" s="7">
        <f>IF(J25&lt;&gt;"",COUNTA(J$1:J25),"")</f>
        <v>17</v>
      </c>
      <c r="B25" s="8">
        <v>21</v>
      </c>
      <c r="C25" s="9" t="s">
        <v>76</v>
      </c>
      <c r="D25" s="10" t="s">
        <v>25</v>
      </c>
      <c r="E25" s="16">
        <v>3.5999999999999999E-3</v>
      </c>
      <c r="F25" s="9"/>
      <c r="G25" s="12"/>
      <c r="H25" s="10" t="s">
        <v>83</v>
      </c>
      <c r="J25" s="1" t="s">
        <v>9</v>
      </c>
      <c r="L25" s="6"/>
      <c r="M25" s="6"/>
    </row>
    <row r="26" spans="1:13" ht="15.75" x14ac:dyDescent="0.25">
      <c r="A26" s="7">
        <f>IF(J26&lt;&gt;"",COUNTA(J$1:J26),"")</f>
        <v>18</v>
      </c>
      <c r="B26" s="8">
        <v>22</v>
      </c>
      <c r="C26" s="9" t="s">
        <v>78</v>
      </c>
      <c r="D26" s="10" t="s">
        <v>25</v>
      </c>
      <c r="E26" s="29">
        <v>3.7079999999999999E-3</v>
      </c>
      <c r="F26" s="9"/>
      <c r="G26" s="12"/>
      <c r="H26" s="10" t="s">
        <v>35</v>
      </c>
      <c r="J26" s="1" t="s">
        <v>9</v>
      </c>
      <c r="L26" s="6"/>
      <c r="M26" s="6"/>
    </row>
    <row r="27" spans="1:13" ht="63" x14ac:dyDescent="0.25">
      <c r="A27" s="7">
        <f>IF(J27&lt;&gt;"",COUNTA(J$1:J27),"")</f>
        <v>19</v>
      </c>
      <c r="B27" s="8">
        <v>23</v>
      </c>
      <c r="C27" s="9" t="s">
        <v>123</v>
      </c>
      <c r="D27" s="10" t="s">
        <v>117</v>
      </c>
      <c r="E27" s="17">
        <v>9</v>
      </c>
      <c r="F27" s="9"/>
      <c r="G27" s="12"/>
      <c r="H27" s="10"/>
      <c r="J27" s="1" t="s">
        <v>9</v>
      </c>
      <c r="L27" s="6"/>
      <c r="M27" s="6"/>
    </row>
    <row r="28" spans="1:13" ht="31.5" x14ac:dyDescent="0.25">
      <c r="A28" s="7">
        <f>IF(J28&lt;&gt;"",COUNTA(J$1:J28),"")</f>
        <v>20</v>
      </c>
      <c r="B28" s="8">
        <v>25</v>
      </c>
      <c r="C28" s="9" t="s">
        <v>85</v>
      </c>
      <c r="D28" s="10" t="s">
        <v>25</v>
      </c>
      <c r="E28" s="16">
        <v>1.3877999999999999</v>
      </c>
      <c r="F28" s="9"/>
      <c r="G28" s="12"/>
      <c r="H28" s="10" t="s">
        <v>86</v>
      </c>
      <c r="J28" s="1" t="s">
        <v>9</v>
      </c>
      <c r="L28" s="6"/>
      <c r="M28" s="6"/>
    </row>
    <row r="29" spans="1:13" ht="15.75" x14ac:dyDescent="0.25">
      <c r="A29" s="34" t="s">
        <v>87</v>
      </c>
      <c r="B29" s="34"/>
      <c r="C29" s="34"/>
      <c r="D29" s="34"/>
      <c r="E29" s="34"/>
      <c r="F29" s="34"/>
      <c r="G29" s="34"/>
      <c r="H29" s="34"/>
      <c r="L29" s="6"/>
      <c r="M29" s="6" t="s">
        <v>87</v>
      </c>
    </row>
    <row r="30" spans="1:13" ht="63" x14ac:dyDescent="0.25">
      <c r="A30" s="7">
        <f>IF(J30&lt;&gt;"",COUNTA(J$1:J30),"")</f>
        <v>21</v>
      </c>
      <c r="B30" s="8">
        <v>26</v>
      </c>
      <c r="C30" s="9" t="s">
        <v>124</v>
      </c>
      <c r="D30" s="10" t="s">
        <v>117</v>
      </c>
      <c r="E30" s="17">
        <v>18</v>
      </c>
      <c r="F30" s="9"/>
      <c r="G30" s="12"/>
      <c r="H30" s="10"/>
      <c r="J30" s="1" t="s">
        <v>9</v>
      </c>
      <c r="L30" s="6"/>
      <c r="M30" s="6"/>
    </row>
    <row r="31" spans="1:13" ht="15.75" x14ac:dyDescent="0.25">
      <c r="A31" s="7">
        <f>IF(J31&lt;&gt;"",COUNTA(J$1:J31),"")</f>
        <v>22</v>
      </c>
      <c r="B31" s="8">
        <v>27</v>
      </c>
      <c r="C31" s="9" t="s">
        <v>125</v>
      </c>
      <c r="D31" s="10" t="s">
        <v>25</v>
      </c>
      <c r="E31" s="16">
        <v>2.9358</v>
      </c>
      <c r="F31" s="9"/>
      <c r="G31" s="12"/>
      <c r="H31" s="10" t="s">
        <v>88</v>
      </c>
      <c r="J31" s="1" t="s">
        <v>9</v>
      </c>
      <c r="L31" s="6"/>
      <c r="M31" s="6"/>
    </row>
    <row r="32" spans="1:13" ht="63" x14ac:dyDescent="0.25">
      <c r="A32" s="7">
        <f>IF(J32&lt;&gt;"",COUNTA(J$1:J32),"")</f>
        <v>23</v>
      </c>
      <c r="B32" s="8">
        <v>28</v>
      </c>
      <c r="C32" s="9" t="s">
        <v>84</v>
      </c>
      <c r="D32" s="10" t="s">
        <v>117</v>
      </c>
      <c r="E32" s="17">
        <v>18</v>
      </c>
      <c r="F32" s="9"/>
      <c r="G32" s="12"/>
      <c r="H32" s="10"/>
      <c r="J32" s="1" t="s">
        <v>9</v>
      </c>
      <c r="L32" s="6"/>
      <c r="M32" s="6"/>
    </row>
    <row r="33" spans="1:13" ht="15.75" x14ac:dyDescent="0.25">
      <c r="A33" s="7">
        <f>IF(J33&lt;&gt;"",COUNTA(J$1:J33),"")</f>
        <v>24</v>
      </c>
      <c r="B33" s="8">
        <v>29</v>
      </c>
      <c r="C33" s="9" t="s">
        <v>126</v>
      </c>
      <c r="D33" s="10" t="s">
        <v>25</v>
      </c>
      <c r="E33" s="16">
        <v>1.6776</v>
      </c>
      <c r="F33" s="9"/>
      <c r="G33" s="12"/>
      <c r="H33" s="10" t="s">
        <v>89</v>
      </c>
      <c r="J33" s="1" t="s">
        <v>9</v>
      </c>
      <c r="L33" s="6"/>
      <c r="M33" s="6"/>
    </row>
    <row r="34" spans="1:13" ht="15.75" x14ac:dyDescent="0.25">
      <c r="A34" s="34" t="s">
        <v>90</v>
      </c>
      <c r="B34" s="34"/>
      <c r="C34" s="34"/>
      <c r="D34" s="34"/>
      <c r="E34" s="34"/>
      <c r="F34" s="34"/>
      <c r="G34" s="34"/>
      <c r="H34" s="34"/>
      <c r="L34" s="6" t="s">
        <v>90</v>
      </c>
      <c r="M34" s="6"/>
    </row>
    <row r="35" spans="1:13" ht="47.25" x14ac:dyDescent="0.25">
      <c r="A35" s="7">
        <f>IF(J35&lt;&gt;"",COUNTA(J$1:J35),"")</f>
        <v>25</v>
      </c>
      <c r="B35" s="8">
        <v>30</v>
      </c>
      <c r="C35" s="9" t="s">
        <v>91</v>
      </c>
      <c r="D35" s="10" t="s">
        <v>117</v>
      </c>
      <c r="E35" s="17">
        <v>45</v>
      </c>
      <c r="F35" s="9"/>
      <c r="G35" s="12"/>
      <c r="H35" s="10"/>
      <c r="J35" s="1" t="s">
        <v>9</v>
      </c>
      <c r="L35" s="6"/>
      <c r="M35" s="6"/>
    </row>
    <row r="36" spans="1:13" ht="31.5" x14ac:dyDescent="0.25">
      <c r="A36" s="7">
        <f>IF(J36&lt;&gt;"",COUNTA(J$1:J36),"")</f>
        <v>26</v>
      </c>
      <c r="B36" s="8">
        <v>31</v>
      </c>
      <c r="C36" s="9" t="s">
        <v>92</v>
      </c>
      <c r="D36" s="10" t="s">
        <v>117</v>
      </c>
      <c r="E36" s="17">
        <v>45</v>
      </c>
      <c r="F36" s="9"/>
      <c r="G36" s="12"/>
      <c r="H36" s="10"/>
      <c r="J36" s="1" t="s">
        <v>9</v>
      </c>
      <c r="L36" s="6"/>
      <c r="M36" s="6"/>
    </row>
    <row r="37" spans="1:13" ht="15.75" x14ac:dyDescent="0.25">
      <c r="A37" s="7">
        <f>IF(J37&lt;&gt;"",COUNTA(J$1:J37),"")</f>
        <v>27</v>
      </c>
      <c r="B37" s="8">
        <v>32</v>
      </c>
      <c r="C37" s="9" t="s">
        <v>93</v>
      </c>
      <c r="D37" s="10" t="s">
        <v>94</v>
      </c>
      <c r="E37" s="15">
        <v>0.9</v>
      </c>
      <c r="F37" s="9"/>
      <c r="G37" s="12"/>
      <c r="H37" s="10" t="s">
        <v>35</v>
      </c>
      <c r="J37" s="1" t="s">
        <v>9</v>
      </c>
      <c r="L37" s="6"/>
      <c r="M37" s="6"/>
    </row>
    <row r="38" spans="1:13" ht="53.25" customHeight="1" x14ac:dyDescent="0.25">
      <c r="A38" s="1"/>
      <c r="B38" s="18"/>
      <c r="C38" s="18"/>
      <c r="D38" s="18"/>
      <c r="E38" s="18"/>
      <c r="F38" s="18"/>
      <c r="G38" s="18"/>
      <c r="H38" s="31"/>
      <c r="L38" s="1"/>
      <c r="M38" s="1"/>
    </row>
    <row r="39" spans="1:13" s="21" customFormat="1" ht="15.75" x14ac:dyDescent="0.25">
      <c r="A39" s="19"/>
      <c r="B39" s="20" t="s">
        <v>63</v>
      </c>
      <c r="C39" s="35" t="s">
        <v>64</v>
      </c>
      <c r="D39" s="35"/>
      <c r="E39" s="35"/>
      <c r="F39" s="35"/>
      <c r="G39" s="35"/>
      <c r="H39" s="35"/>
      <c r="L39" s="22"/>
      <c r="M39" s="22"/>
    </row>
    <row r="40" spans="1:13" s="21" customFormat="1" ht="13.5" customHeight="1" x14ac:dyDescent="0.25">
      <c r="A40" s="19"/>
      <c r="B40" s="23"/>
      <c r="C40" s="36" t="s">
        <v>65</v>
      </c>
      <c r="D40" s="36"/>
      <c r="E40" s="36"/>
      <c r="F40" s="36"/>
      <c r="G40" s="36"/>
      <c r="H40" s="36"/>
      <c r="L40" s="22"/>
      <c r="M40" s="22"/>
    </row>
    <row r="41" spans="1:13" s="21" customFormat="1" ht="12.75" customHeight="1" x14ac:dyDescent="0.25">
      <c r="A41" s="19"/>
      <c r="B41" s="20" t="s">
        <v>66</v>
      </c>
      <c r="C41" s="35"/>
      <c r="D41" s="35"/>
      <c r="E41" s="35"/>
      <c r="F41" s="35"/>
      <c r="G41" s="35"/>
      <c r="H41" s="35"/>
      <c r="L41" s="22"/>
      <c r="M41" s="22"/>
    </row>
    <row r="42" spans="1:13" s="21" customFormat="1" ht="13.5" customHeight="1" x14ac:dyDescent="0.25">
      <c r="A42" s="19"/>
      <c r="C42" s="36" t="s">
        <v>65</v>
      </c>
      <c r="D42" s="36"/>
      <c r="E42" s="36"/>
      <c r="F42" s="36"/>
      <c r="G42" s="36"/>
      <c r="H42" s="36"/>
      <c r="L42" s="22"/>
      <c r="M42" s="22"/>
    </row>
    <row r="44" spans="1:13" ht="15.75" x14ac:dyDescent="0.25">
      <c r="A44" s="1"/>
      <c r="B44" s="24"/>
      <c r="D44" s="24"/>
      <c r="F44" s="24"/>
      <c r="L44" s="1"/>
      <c r="M44" s="1"/>
    </row>
    <row r="49" spans="1:13" ht="15.75" x14ac:dyDescent="0.25">
      <c r="A49" s="1"/>
      <c r="C49" s="27"/>
      <c r="L49" s="1"/>
      <c r="M49" s="1"/>
    </row>
    <row r="50" spans="1:13" ht="15.75" x14ac:dyDescent="0.25">
      <c r="A50" s="1"/>
      <c r="C50" s="27"/>
      <c r="L50" s="1"/>
      <c r="M50" s="1"/>
    </row>
    <row r="51" spans="1:13" ht="15.75" x14ac:dyDescent="0.25">
      <c r="A51" s="1"/>
      <c r="C51" s="27"/>
      <c r="L51" s="1"/>
      <c r="M51" s="1"/>
    </row>
  </sheetData>
  <mergeCells count="13">
    <mergeCell ref="A2:H2"/>
    <mergeCell ref="G4:H4"/>
    <mergeCell ref="G5:H5"/>
    <mergeCell ref="A6:H6"/>
    <mergeCell ref="A13:H13"/>
    <mergeCell ref="C41:H41"/>
    <mergeCell ref="C42:H42"/>
    <mergeCell ref="A3:H3"/>
    <mergeCell ref="A21:H21"/>
    <mergeCell ref="A29:H29"/>
    <mergeCell ref="A34:H34"/>
    <mergeCell ref="C39:H39"/>
    <mergeCell ref="C40:H40"/>
  </mergeCells>
  <printOptions horizontalCentered="1"/>
  <pageMargins left="0.69999998807907104" right="0.69999998807907104" top="0.75" bottom="0.75" header="0.30000001192092901" footer="0.30000001192092901"/>
  <pageSetup paperSize="9" scale="7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ЛСР-02-01-01_Устройство канализ</vt:lpstr>
      <vt:lpstr>ЛСР-02-01-02 Восстановление дор</vt:lpstr>
      <vt:lpstr>'ЛСР-02-01-01_Устройство канализ'!Заголовки_для_печати</vt:lpstr>
      <vt:lpstr>'ЛСР-02-01-02 Восстановление дор'!Заголовки_для_печати</vt:lpstr>
      <vt:lpstr>'ЛСР-02-01-01_Устройство канализ'!Область_печати</vt:lpstr>
      <vt:lpstr>'ЛСР-02-01-02 Восстановление дор'!Область_печати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Сметчица-Наталья</dc:creator>
  <cp:lastModifiedBy>Нурфия</cp:lastModifiedBy>
  <cp:lastPrinted>2023-01-12T14:20:28Z</cp:lastPrinted>
  <dcterms:created xsi:type="dcterms:W3CDTF">2023-01-12T13:57:28Z</dcterms:created>
  <dcterms:modified xsi:type="dcterms:W3CDTF">2023-01-26T08:16:15Z</dcterms:modified>
</cp:coreProperties>
</file>